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4053BC1-BC2F-4858-9D26-F192E4515163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Sheet2!$A$1:$I$51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2" i="5" l="1"/>
  <c r="AL2" i="5"/>
  <c r="AK2" i="5"/>
  <c r="AJ2" i="5"/>
  <c r="I51" i="2"/>
  <c r="H51" i="2"/>
  <c r="G51" i="2"/>
  <c r="F51" i="2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E8" i="1"/>
  <c r="AB9" i="5" l="1"/>
  <c r="AC9" i="5"/>
  <c r="AD9" i="5"/>
  <c r="F46" i="2"/>
  <c r="G46" i="2" s="1"/>
  <c r="H46" i="2" s="1"/>
  <c r="E6" i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E5" i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E7" i="1"/>
  <c r="G7" i="1" s="1"/>
  <c r="G6" i="1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G5" i="1"/>
  <c r="B9" i="1"/>
  <c r="C9" i="1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G8" i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<sst xmlns="http://schemas.openxmlformats.org/spreadsheetml/2006/main" count="88" uniqueCount="54">
  <si>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</si>
  <si>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</si>
  <si>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</si>
  <si>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</si>
  <si>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</si>
  <si>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</si>
  <si>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</si>
  <si>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</si>
  <si>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</si>
  <si>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</si>
  <si>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</si>
  <si>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</si>
  <si>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</si>
  <si>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</si>
  <si>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</si>
  <si>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</si>
  <si>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</si>
  <si>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</si>
  <si>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</si>
  <si>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</si>
  <si>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</si>
  <si>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</si>
  <si>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</si>
  <si>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</si>
  <si>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</si>
  <si>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</si>
  <si>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</si>
  <si>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</si>
  <si>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</si>
  <si>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</si>
  <si>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</si>
  <si>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</si>
  <si>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</si>
  <si>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</si>
  <si>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</si>
  <si>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</si>
  <si>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</si>
  <si>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</si>
  <si>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</si>
  <si>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</si>
  <si>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</si>
  <si>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</si>
  <si>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</si>
  <si>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</si>
  <si>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</si>
  <si>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</si>
  <si>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</si>
  <si>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</si>
  <si>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</si>
  <si>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</si>
  <si>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</si>
  <si>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</si>
  <si>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</si>
  <si>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31st  January'2022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</si>
</sst>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zoomScale="115" zoomScaleNormal="115" workbookViewId="0">
      <selection activeCell="G9" sqref="G9"/>
    </sheetView>
  </sheetViews>
  <sheetFormatPr defaultRowHeight="15"/>
  <cols>
    <col min="1" max="1" width="11.85546875" customWidth="1"/>
    <col min="2" max="2" width="10.5703125" style="17" customWidth="1"/>
    <col min="3" max="3" width="14.140625" style="17" customWidth="1"/>
    <col min="4" max="4" width="10.28515625" style="17" customWidth="1"/>
    <col min="5" max="5" width="11.140625" style="17" customWidth="1"/>
    <col min="6" max="6" width="15.7109375" style="17" customWidth="1"/>
    <col min="7" max="7" width="30.5703125" customWidth="1"/>
  </cols>
  <sheetData>
    <row r="2" spans="1:13" ht="30" customHeight="1">
      <c r="A2" s="88" t="s">
        <v>53</v>
      </c>
      <c r="B2" s="89"/>
      <c r="C2" s="89"/>
      <c r="D2" s="89"/>
      <c r="E2" s="89"/>
      <c r="F2" s="89"/>
      <c r="G2" s="90"/>
      <c r="H2" s="4"/>
      <c r="I2" s="4"/>
    </row>
    <row r="3" spans="1:13" s="1" customFormat="1" ht="30.75" customHeight="1">
      <c r="A3" s="91" t="s">
        <v>0</v>
      </c>
      <c r="B3" s="91" t="s">
        <v>1</v>
      </c>
      <c r="C3" s="91"/>
      <c r="D3" s="91"/>
      <c r="E3" s="91"/>
      <c r="F3" s="91" t="s">
        <v>2</v>
      </c>
      <c r="G3" s="91" t="s">
        <v>3</v>
      </c>
      <c r="H3" s="2"/>
      <c r="I3" s="2"/>
    </row>
    <row r="4" spans="1:13" s="1" customFormat="1" ht="34.5">
      <c r="A4" s="91"/>
      <c r="B4" s="70" t="s">
        <v>1</v>
      </c>
      <c r="C4" s="70" t="s">
        <v>4</v>
      </c>
      <c r="D4" s="70" t="s">
        <v>5</v>
      </c>
      <c r="E4" s="47" t="s">
        <v>6</v>
      </c>
      <c r="F4" s="91"/>
      <c r="G4" s="91"/>
      <c r="H4" s="2"/>
      <c r="I4" s="2"/>
    </row>
    <row r="5" spans="1:13" s="82" customFormat="1" ht="17.25">
      <c r="A5" s="77" t="s">
        <v>7</v>
      </c>
      <c r="B5" s="78">
        <v>602</v>
      </c>
      <c r="C5" s="78">
        <v>116</v>
      </c>
      <c r="D5" s="78">
        <v>7924</v>
      </c>
      <c r="E5" s="79">
        <f>SUM(B5:D5)</f>
        <v>8642</v>
      </c>
      <c r="F5" s="78">
        <v>14736</v>
      </c>
      <c r="G5" s="80">
        <f>E5/F5%</f>
        <v>58.645494028230182</v>
      </c>
      <c r="H5" s="81"/>
      <c r="I5" s="81"/>
    </row>
    <row r="6" spans="1:13" s="82" customFormat="1" ht="17.25">
      <c r="A6" s="77" t="s">
        <v>8</v>
      </c>
      <c r="B6" s="83">
        <v>2934</v>
      </c>
      <c r="C6" s="83">
        <v>555</v>
      </c>
      <c r="D6" s="83">
        <v>27239</v>
      </c>
      <c r="E6" s="79">
        <f>SUM(B6:D6)</f>
        <v>30728</v>
      </c>
      <c r="F6" s="78">
        <v>50162</v>
      </c>
      <c r="G6" s="80">
        <f>E6/F6%</f>
        <v>61.257525617000915</v>
      </c>
      <c r="H6" s="81"/>
      <c r="I6" s="81"/>
    </row>
    <row r="7" spans="1:13" s="82" customFormat="1" ht="34.5">
      <c r="A7" s="77" t="s">
        <v>9</v>
      </c>
      <c r="B7" s="79">
        <v>1607</v>
      </c>
      <c r="C7" s="79">
        <v>153</v>
      </c>
      <c r="D7" s="79">
        <v>25417</v>
      </c>
      <c r="E7" s="79">
        <f>SUM(B7:D7)</f>
        <v>27177</v>
      </c>
      <c r="F7" s="79">
        <v>41361</v>
      </c>
      <c r="G7" s="84">
        <f>E7/F7%</f>
        <v>65.706825270182051</v>
      </c>
      <c r="H7" s="81"/>
      <c r="I7" s="81"/>
    </row>
    <row r="8" spans="1:13" s="82" customFormat="1" ht="17.25">
      <c r="A8" s="77" t="s">
        <v>10</v>
      </c>
      <c r="B8" s="79">
        <v>1514</v>
      </c>
      <c r="C8" s="79">
        <v>315</v>
      </c>
      <c r="D8" s="79">
        <v>22321</v>
      </c>
      <c r="E8" s="79">
        <f>SUM(B8:D8)</f>
        <v>24150</v>
      </c>
      <c r="F8" s="85">
        <v>42809</v>
      </c>
      <c r="G8" s="80">
        <f t="shared" ref="G8:G9" si="0">E8/F8%</f>
        <v>56.413371020112599</v>
      </c>
      <c r="H8" s="81"/>
      <c r="I8" s="81"/>
    </row>
    <row r="9" spans="1:13" ht="17.25">
      <c r="A9" s="48" t="s">
        <v>11</v>
      </c>
      <c r="B9" s="48">
        <f>SUM(B5:B8)</f>
        <v>6657</v>
      </c>
      <c r="C9" s="48">
        <f>SUM(C5:C8)</f>
        <v>1139</v>
      </c>
      <c r="D9" s="48">
        <f>SUM(D5:D8)</f>
        <v>82901</v>
      </c>
      <c r="E9" s="48">
        <f>SUM(E5:E8)</f>
        <v>90697</v>
      </c>
      <c r="F9" s="48">
        <f>SUM(F5:F8)</f>
        <v>149068</v>
      </c>
      <c r="G9" s="49">
        <f t="shared" si="0"/>
        <v>60.842702659189094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87"/>
      <c r="L12" s="87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87"/>
      <c r="L13" s="87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1"/>
  <sheetViews>
    <sheetView view="pageBreakPreview" zoomScale="115" zoomScaleSheetLayoutView="11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I52" sqref="I52"/>
    </sheetView>
  </sheetViews>
  <sheetFormatPr defaultRowHeight="15"/>
  <cols>
    <col min="1" max="1" width="11.7109375" style="17" customWidth="1"/>
    <col min="2" max="2" width="12.7109375" style="17" customWidth="1"/>
    <col min="3" max="3" width="15.42578125" style="17" customWidth="1"/>
    <col min="4" max="4" width="12.140625" style="17" customWidth="1"/>
    <col min="5" max="5" width="10.28515625" style="17" customWidth="1"/>
    <col min="6" max="6" width="13.42578125" style="17" customWidth="1"/>
    <col min="7" max="7" width="11.140625" style="17" customWidth="1"/>
    <col min="8" max="8" width="11.28515625" style="62" customWidth="1"/>
    <col min="9" max="9" width="11.7109375" style="62" customWidth="1"/>
    <col min="10" max="10" width="10.5703125" style="12" bestFit="1" customWidth="1"/>
  </cols>
  <sheetData>
    <row r="2" spans="1:11" s="1" customFormat="1" ht="30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75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75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1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75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75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75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75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75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75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75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75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75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75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75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75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75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75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75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75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75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75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75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75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75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75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75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75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75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75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75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75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75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75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75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75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75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75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75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75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75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75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75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75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75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>C51*100/G51</f>
        <v>7.3398238089462717</v>
      </c>
      <c r="I51" s="74">
        <f>F51*100/G51</f>
        <v>92.660176191053722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tabSelected="1" view="pageBreakPreview" topLeftCell="V1" zoomScaleSheetLayoutView="100" workbookViewId="0">
      <selection activeCell="AI2" sqref="AI2"/>
    </sheetView>
  </sheetViews>
  <sheetFormatPr defaultRowHeight="15"/>
  <cols>
    <col min="1" max="1" width="9.5703125" style="28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12" customWidth="1"/>
    <col min="21" max="21" width="8.85546875" customWidth="1"/>
    <col min="25" max="27" width="9.140625" style="17"/>
    <col min="28" max="30" width="9.140625" style="62"/>
    <col min="31" max="31" width="9.14062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>AG2/AH2%</f>
        <v>60.842702659189094</v>
      </c>
      <c r="AK2" s="23">
        <f>AG2/AI2%</f>
        <v>62.928964933461003</v>
      </c>
      <c r="AL2" s="23">
        <f>(AG2-Y2)/Y2%</f>
        <v>10.186850034016912</v>
      </c>
      <c r="AM2" s="86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/>
      <c r="AH3" s="51"/>
      <c r="AI3" s="51"/>
      <c r="AJ3" s="23"/>
      <c r="AK3" s="23"/>
      <c r="AL3" s="23"/>
      <c r="AM3" s="20"/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/>
      <c r="AH4" s="51"/>
      <c r="AI4" s="63"/>
      <c r="AJ4" s="23"/>
      <c r="AK4" s="23"/>
      <c r="AL4" s="23"/>
      <c r="AM4" s="51"/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6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/>
      <c r="AH5" s="51"/>
      <c r="AI5" s="51"/>
      <c r="AJ5" s="23"/>
      <c r="AK5" s="23"/>
      <c r="AL5" s="23"/>
      <c r="AM5" s="51"/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6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/>
      <c r="AH6" s="51"/>
      <c r="AI6" s="51"/>
      <c r="AJ6" s="64"/>
      <c r="AK6" s="23"/>
      <c r="AL6" s="64"/>
      <c r="AM6" s="51"/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5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6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/>
      <c r="AH7" s="52"/>
      <c r="AI7" s="52"/>
      <c r="AJ7" s="67"/>
      <c r="AK7" s="67"/>
      <c r="AL7" s="64"/>
      <c r="AM7" s="52"/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7">I8/J8%</f>
        <v>45.899898134115134</v>
      </c>
      <c r="M8" s="24">
        <f t="shared" ref="M8:M13" si="8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9">Q8/R8%</f>
        <v>55.684926619252629</v>
      </c>
      <c r="U8" s="46">
        <f t="shared" ref="U8:U9" si="10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7"/>
        <v>44.938649371864656</v>
      </c>
      <c r="M9" s="24">
        <f t="shared" si="8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9"/>
        <v>56.998628941792347</v>
      </c>
      <c r="U9" s="24">
        <f t="shared" si="10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7"/>
        <v>43.505347174415348</v>
      </c>
      <c r="M10" s="23">
        <f t="shared" si="8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1">Q10/R10%</f>
        <v>57.927387369063361</v>
      </c>
      <c r="U10" s="24">
        <f t="shared" ref="U10:U13" si="12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7"/>
        <v>43.248213461619137</v>
      </c>
      <c r="M11" s="23">
        <f t="shared" si="8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1"/>
        <v>54.899685491809187</v>
      </c>
      <c r="U11" s="24">
        <f t="shared" si="12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7"/>
        <v>44.487005166854438</v>
      </c>
      <c r="M12" s="23">
        <f t="shared" si="8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1"/>
        <v>54.416481815425371</v>
      </c>
      <c r="U12" s="24">
        <f t="shared" si="12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7"/>
        <v>46.535066192438805</v>
      </c>
      <c r="M13" s="23">
        <f t="shared" si="8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1"/>
        <v>54.845966510271197</v>
      </c>
      <c r="U13" s="23">
        <f t="shared" si="12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2022-02-04T10:59:05Z</dcterms:modified>
</cp:coreProperties>
</file>